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\users$\drosa\Desktop\"/>
    </mc:Choice>
  </mc:AlternateContent>
  <bookViews>
    <workbookView xWindow="0" yWindow="0" windowWidth="28800" windowHeight="11760"/>
  </bookViews>
  <sheets>
    <sheet name="Dados" sheetId="1" r:id="rId1"/>
    <sheet name="Vi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0" i="1" l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W13" i="1" l="1"/>
  <c r="AJ23" i="1" l="1"/>
  <c r="AI23" i="1"/>
  <c r="AJ22" i="1"/>
  <c r="AI22" i="1"/>
  <c r="AG23" i="1"/>
  <c r="AF23" i="1"/>
  <c r="AG22" i="1"/>
  <c r="AF22" i="1"/>
  <c r="AD23" i="1"/>
  <c r="AC23" i="1"/>
  <c r="AD22" i="1"/>
  <c r="AC22" i="1"/>
  <c r="AA23" i="1"/>
  <c r="Z23" i="1"/>
  <c r="AA22" i="1"/>
  <c r="Z22" i="1"/>
  <c r="X23" i="1"/>
  <c r="W23" i="1"/>
  <c r="X22" i="1"/>
  <c r="W22" i="1"/>
  <c r="U23" i="1"/>
  <c r="T23" i="1"/>
  <c r="U22" i="1"/>
  <c r="T22" i="1"/>
  <c r="R23" i="1"/>
  <c r="Q23" i="1"/>
  <c r="R22" i="1"/>
  <c r="Q22" i="1"/>
  <c r="O23" i="1"/>
  <c r="N23" i="1"/>
  <c r="O22" i="1"/>
  <c r="N22" i="1"/>
  <c r="L23" i="1"/>
  <c r="K23" i="1"/>
  <c r="L22" i="1"/>
  <c r="K22" i="1"/>
  <c r="I23" i="1"/>
  <c r="H23" i="1"/>
  <c r="I22" i="1"/>
  <c r="H22" i="1"/>
  <c r="F23" i="1" l="1"/>
  <c r="F22" i="1"/>
  <c r="E23" i="1"/>
  <c r="E22" i="1"/>
  <c r="AJ16" i="1" l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E16" i="1"/>
  <c r="F16" i="1"/>
</calcChain>
</file>

<file path=xl/sharedStrings.xml><?xml version="1.0" encoding="utf-8"?>
<sst xmlns="http://schemas.openxmlformats.org/spreadsheetml/2006/main" count="47" uniqueCount="25">
  <si>
    <t>Venda de recicláveis de embalagem e papel/cartão não embalagem</t>
  </si>
  <si>
    <t>ALGAR</t>
  </si>
  <si>
    <t>Custo das Mercadorias Vendidas e das Matérias Consumidas</t>
  </si>
  <si>
    <t>Fornecimentos e Serviços Externos</t>
  </si>
  <si>
    <t>Gastos com Pessoal</t>
  </si>
  <si>
    <t>Outros gastos operacionais</t>
  </si>
  <si>
    <t>Amortizações</t>
  </si>
  <si>
    <t xml:space="preserve">Remuneração </t>
  </si>
  <si>
    <t>Resultado operacional</t>
  </si>
  <si>
    <t>AMARSUL</t>
  </si>
  <si>
    <t>ERSUC</t>
  </si>
  <si>
    <t>RESIESTRELA</t>
  </si>
  <si>
    <t>RESINORTE</t>
  </si>
  <si>
    <t>RESULIMA</t>
  </si>
  <si>
    <t>VALNOR</t>
  </si>
  <si>
    <t>VALORMINHO</t>
  </si>
  <si>
    <t>VALORSUL</t>
  </si>
  <si>
    <t>VALORLIS</t>
  </si>
  <si>
    <t>SULDOURO</t>
  </si>
  <si>
    <t>(valores em euros)</t>
  </si>
  <si>
    <t>Input (t)</t>
  </si>
  <si>
    <t>Output (t)</t>
  </si>
  <si>
    <t>Yield (produtividade: output a partir de input; %)</t>
  </si>
  <si>
    <t>Custo unitário input (eur/t)</t>
  </si>
  <si>
    <t>Custo unitário output (eur/t)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</si>
</sst>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@_)"/>
    <numFmt numFmtId="165" formatCode="#,##0;\-#,##0;\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70C0"/>
      </top>
      <bottom style="medium">
        <color rgb="FF0070C0"/>
      </bottom>
      <diagonal/>
    </border>
  </borders>
  <cellStyleXfs count="3">
    <xf numFmtId="0" fontId="0" fillId="0" borderId="0"/>
    <xf numFmtId="164" fontId="3" fillId="0" borderId="0"/>
    <xf numFmtId="9" fontId="7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indent="1"/>
    </xf>
    <xf numFmtId="165" fontId="2" fillId="0" borderId="0" xfId="0" applyNumberFormat="1" applyFont="1" applyAlignment="1">
      <alignment horizontal="right" vertical="center" indent="1"/>
    </xf>
    <xf numFmtId="0" fontId="2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165" fontId="6" fillId="0" borderId="1" xfId="0" applyNumberFormat="1" applyFont="1" applyBorder="1" applyAlignment="1">
      <alignment horizontal="right" vertical="center" inden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9" fontId="4" fillId="0" borderId="0" xfId="2" applyFont="1" applyAlignment="1">
      <alignment horizontal="right" vertical="center" indent="1"/>
    </xf>
    <xf numFmtId="9" fontId="0" fillId="0" borderId="0" xfId="2" applyFont="1"/>
    <xf numFmtId="0" fontId="9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</cellXfs>
  <cellStyles count="3">
    <cellStyle name="Normal" xfId="0" builtinId="0"/>
    <cellStyle name="Normal 5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Custo de</a:t>
            </a:r>
            <a:r>
              <a:rPr lang="pt-PT" baseline="0"/>
              <a:t> recolha e triagem por tonelada</a:t>
            </a:r>
            <a:endParaRPr lang="pt-P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Vis!$B$3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Vis!$C$2:$M$2</c:f>
              <c:strCache>
                <c:ptCount val="11"/>
                <c:pt idx="0">
                  <c:v>ALGAR</c:v>
                </c:pt>
                <c:pt idx="1">
                  <c:v>AMARSUL</c:v>
                </c:pt>
                <c:pt idx="2">
                  <c:v>ERSUC</c:v>
                </c:pt>
                <c:pt idx="3">
                  <c:v>RESIESTRELA</c:v>
                </c:pt>
                <c:pt idx="4">
                  <c:v>RESINORTE</c:v>
                </c:pt>
                <c:pt idx="5">
                  <c:v>RESULIMA</c:v>
                </c:pt>
                <c:pt idx="6">
                  <c:v>SULDOURO</c:v>
                </c:pt>
                <c:pt idx="7">
                  <c:v>VALNOR</c:v>
                </c:pt>
                <c:pt idx="8">
                  <c:v>VALORLIS</c:v>
                </c:pt>
                <c:pt idx="9">
                  <c:v>VALORMINHO</c:v>
                </c:pt>
                <c:pt idx="10">
                  <c:v>VALORSUL</c:v>
                </c:pt>
              </c:strCache>
            </c:strRef>
          </c:cat>
          <c:val>
            <c:numRef>
              <c:f>Vis!$C$3:$M$3</c:f>
              <c:numCache>
                <c:formatCode>General</c:formatCode>
                <c:ptCount val="11"/>
                <c:pt idx="0">
                  <c:v>193.54646678751405</c:v>
                </c:pt>
                <c:pt idx="1">
                  <c:v>205.97231424955717</c:v>
                </c:pt>
                <c:pt idx="2">
                  <c:v>163.48280304115391</c:v>
                </c:pt>
                <c:pt idx="3">
                  <c:v>279.70875884823266</c:v>
                </c:pt>
                <c:pt idx="4">
                  <c:v>177.11851652915635</c:v>
                </c:pt>
                <c:pt idx="5">
                  <c:v>139.30707093270863</c:v>
                </c:pt>
                <c:pt idx="6">
                  <c:v>176.16770807935893</c:v>
                </c:pt>
                <c:pt idx="7">
                  <c:v>293.47032442936069</c:v>
                </c:pt>
                <c:pt idx="8">
                  <c:v>206.03324609363449</c:v>
                </c:pt>
                <c:pt idx="9">
                  <c:v>188.81112148549695</c:v>
                </c:pt>
                <c:pt idx="10">
                  <c:v>172.16494085388206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F-494A-9180-F3E7B4440D34}"/>
            </c:ext>
          </c:extLst>
        </c:ser>
        <c:ser>
          <c:idx val="1"/>
          <c:order val="1"/>
          <c:tx>
            <c:strRef>
              <c:f>Vis!$B$4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Vis!$C$2:$M$2</c:f>
              <c:strCache>
                <c:ptCount val="11"/>
                <c:pt idx="0">
                  <c:v>ALGAR</c:v>
                </c:pt>
                <c:pt idx="1">
                  <c:v>AMARSUL</c:v>
                </c:pt>
                <c:pt idx="2">
                  <c:v>ERSUC</c:v>
                </c:pt>
                <c:pt idx="3">
                  <c:v>RESIESTRELA</c:v>
                </c:pt>
                <c:pt idx="4">
                  <c:v>RESINORTE</c:v>
                </c:pt>
                <c:pt idx="5">
                  <c:v>RESULIMA</c:v>
                </c:pt>
                <c:pt idx="6">
                  <c:v>SULDOURO</c:v>
                </c:pt>
                <c:pt idx="7">
                  <c:v>VALNOR</c:v>
                </c:pt>
                <c:pt idx="8">
                  <c:v>VALORLIS</c:v>
                </c:pt>
                <c:pt idx="9">
                  <c:v>VALORMINHO</c:v>
                </c:pt>
                <c:pt idx="10">
                  <c:v>VALORSUL</c:v>
                </c:pt>
              </c:strCache>
            </c:strRef>
          </c:cat>
          <c:val>
            <c:numRef>
              <c:f>Vis!$C$4:$M$4</c:f>
              <c:numCache>
                <c:formatCode>General</c:formatCode>
                <c:ptCount val="11"/>
                <c:pt idx="0">
                  <c:v>216.38808931960375</c:v>
                </c:pt>
                <c:pt idx="1">
                  <c:v>233.57932814412061</c:v>
                </c:pt>
                <c:pt idx="2">
                  <c:v>192.76298842536895</c:v>
                </c:pt>
                <c:pt idx="3">
                  <c:v>238.05648987249214</c:v>
                </c:pt>
                <c:pt idx="4">
                  <c:v>167.06170005669466</c:v>
                </c:pt>
                <c:pt idx="5">
                  <c:v>148.01464099980262</c:v>
                </c:pt>
                <c:pt idx="6">
                  <c:v>191.01337519039666</c:v>
                </c:pt>
                <c:pt idx="7">
                  <c:v>263.34393978579834</c:v>
                </c:pt>
                <c:pt idx="8">
                  <c:v>186.98203339656064</c:v>
                </c:pt>
                <c:pt idx="9">
                  <c:v>199.58247872550692</c:v>
                </c:pt>
                <c:pt idx="10">
                  <c:v>183.16987263782437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F-494A-9180-F3E7B4440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9157759"/>
        <c:axId val="1719155679"/>
      </c:barChart>
      <c:catAx>
        <c:axId val="17191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19155679"/>
        <c:crosses val="autoZero"/>
        <c:auto val="1"/>
        <c:lblAlgn val="ctr"/>
        <c:lblOffset val="100"/>
        <c:noMultiLvlLbl val="0"/>
      </c:catAx>
      <c:valAx>
        <c:axId val="171915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191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Produtividade</a:t>
            </a:r>
            <a:r>
              <a:rPr lang="pt-PT" baseline="0"/>
              <a:t> (output vs input)</a:t>
            </a:r>
            <a:endParaRPr lang="pt-P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Vis!$B$3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Vis!$P$2:$Z$2</c:f>
              <c:strCache>
                <c:ptCount val="11"/>
                <c:pt idx="0">
                  <c:v>ALGAR</c:v>
                </c:pt>
                <c:pt idx="1">
                  <c:v>AMARSUL</c:v>
                </c:pt>
                <c:pt idx="2">
                  <c:v>ERSUC</c:v>
                </c:pt>
                <c:pt idx="3">
                  <c:v>RESIESTRELA</c:v>
                </c:pt>
                <c:pt idx="4">
                  <c:v>RESINORTE</c:v>
                </c:pt>
                <c:pt idx="5">
                  <c:v>RESULIMA</c:v>
                </c:pt>
                <c:pt idx="6">
                  <c:v>SULDOURO</c:v>
                </c:pt>
                <c:pt idx="7">
                  <c:v>VALNOR</c:v>
                </c:pt>
                <c:pt idx="8">
                  <c:v>VALORLIS</c:v>
                </c:pt>
                <c:pt idx="9">
                  <c:v>VALORMINHO</c:v>
                </c:pt>
                <c:pt idx="10">
                  <c:v>VALORSUL</c:v>
                </c:pt>
              </c:strCache>
            </c:strRef>
          </c:cat>
          <c:val>
            <c:numRef>
              <c:f>Vis!$P$3:$Z$3</c:f>
              <c:numCache>
                <c:formatCode>0%</c:formatCode>
                <c:ptCount val="11"/>
                <c:pt idx="0">
                  <c:v>0.95218302314493075</c:v>
                </c:pt>
                <c:pt idx="1">
                  <c:v>0.92592739386738909</c:v>
                </c:pt>
                <c:pt idx="2">
                  <c:v>0.94724625285563058</c:v>
                </c:pt>
                <c:pt idx="3">
                  <c:v>0.88511245604280808</c:v>
                </c:pt>
                <c:pt idx="4">
                  <c:v>0.97513470873786401</c:v>
                </c:pt>
                <c:pt idx="5">
                  <c:v>0.91309631081695786</c:v>
                </c:pt>
                <c:pt idx="6">
                  <c:v>0.90803134108123684</c:v>
                </c:pt>
                <c:pt idx="7">
                  <c:v>0.93174450469415826</c:v>
                </c:pt>
                <c:pt idx="8">
                  <c:v>0.94790582770270271</c:v>
                </c:pt>
                <c:pt idx="9">
                  <c:v>0.97101504376603964</c:v>
                </c:pt>
                <c:pt idx="10">
                  <c:v>0.89290736379506686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5-4CB2-8136-74C1E931F154}"/>
            </c:ext>
          </c:extLst>
        </c:ser>
        <c:ser>
          <c:idx val="1"/>
          <c:order val="1"/>
          <c:tx>
            <c:strRef>
              <c:f>Vis!$B$4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Vis!$P$2:$Z$2</c:f>
              <c:strCache>
                <c:ptCount val="11"/>
                <c:pt idx="0">
                  <c:v>ALGAR</c:v>
                </c:pt>
                <c:pt idx="1">
                  <c:v>AMARSUL</c:v>
                </c:pt>
                <c:pt idx="2">
                  <c:v>ERSUC</c:v>
                </c:pt>
                <c:pt idx="3">
                  <c:v>RESIESTRELA</c:v>
                </c:pt>
                <c:pt idx="4">
                  <c:v>RESINORTE</c:v>
                </c:pt>
                <c:pt idx="5">
                  <c:v>RESULIMA</c:v>
                </c:pt>
                <c:pt idx="6">
                  <c:v>SULDOURO</c:v>
                </c:pt>
                <c:pt idx="7">
                  <c:v>VALNOR</c:v>
                </c:pt>
                <c:pt idx="8">
                  <c:v>VALORLIS</c:v>
                </c:pt>
                <c:pt idx="9">
                  <c:v>VALORMINHO</c:v>
                </c:pt>
                <c:pt idx="10">
                  <c:v>VALORSUL</c:v>
                </c:pt>
              </c:strCache>
            </c:strRef>
          </c:cat>
          <c:val>
            <c:numRef>
              <c:f>Vis!$P$4:$Z$4</c:f>
              <c:numCache>
                <c:formatCode>0%</c:formatCode>
                <c:ptCount val="11"/>
                <c:pt idx="0">
                  <c:v>0.89678868108406729</c:v>
                </c:pt>
                <c:pt idx="1">
                  <c:v>0.86591708183380256</c:v>
                </c:pt>
                <c:pt idx="2">
                  <c:v>0.90923715707761465</c:v>
                </c:pt>
                <c:pt idx="3">
                  <c:v>0.86324389278242897</c:v>
                </c:pt>
                <c:pt idx="4">
                  <c:v>0.95008313643471087</c:v>
                </c:pt>
                <c:pt idx="5">
                  <c:v>0.91138051125118502</c:v>
                </c:pt>
                <c:pt idx="6">
                  <c:v>0.98977460108460702</c:v>
                </c:pt>
                <c:pt idx="7">
                  <c:v>0.84526270311874585</c:v>
                </c:pt>
                <c:pt idx="8">
                  <c:v>0.90680105655447152</c:v>
                </c:pt>
                <c:pt idx="9">
                  <c:v>0.89033975853221869</c:v>
                </c:pt>
                <c:pt idx="10">
                  <c:v>0.86929399760009951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5-4CB2-8136-74C1E931F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9157759"/>
        <c:axId val="1719155679"/>
      </c:barChart>
      <c:catAx>
        <c:axId val="17191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19155679"/>
        <c:crosses val="autoZero"/>
        <c:auto val="1"/>
        <c:lblAlgn val="ctr"/>
        <c:lblOffset val="100"/>
        <c:noMultiLvlLbl val="0"/>
      </c:catAx>
      <c:valAx>
        <c:axId val="1719155679"/>
        <c:scaling>
          <c:orientation val="minMax"/>
          <c:max val="1"/>
          <c:min val="0.750000000000000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191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0</xdr:row>
      <xdr:rowOff>171450</xdr:rowOff>
    </xdr:from>
    <xdr:to>
      <xdr:col>13</xdr:col>
      <xdr:colOff>152400</xdr:colOff>
      <xdr:row>20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600075</xdr:colOff>
      <xdr:row>0</xdr:row>
      <xdr:rowOff>161925</xdr:rowOff>
    </xdr:from>
    <xdr:to>
      <xdr:col>27</xdr:col>
      <xdr:colOff>142875</xdr:colOff>
      <xdr:row>20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24"/>
  <sheetViews>
    <sheetView showGridLines="0"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5" x14ac:dyDescent="0.25"/>
  <cols>
    <col min="1" max="1" width="2.42578125" style="1" customWidth="1"/>
    <col min="2" max="2" width="57.140625" style="1" customWidth="1"/>
    <col min="3" max="3" width="2.42578125" style="1" customWidth="1"/>
    <col min="4" max="4" width="3.28515625" style="1" customWidth="1"/>
    <col min="5" max="6" width="14" style="1" customWidth="1"/>
    <col min="7" max="7" width="3.28515625" style="1" customWidth="1"/>
    <col min="8" max="9" width="14" style="1" customWidth="1"/>
    <col min="10" max="10" width="3.28515625" style="1" customWidth="1"/>
    <col min="11" max="12" width="14" style="1" customWidth="1"/>
    <col min="13" max="13" width="3.28515625" style="1" customWidth="1"/>
    <col min="14" max="15" width="14" style="1" customWidth="1"/>
    <col min="16" max="16" width="3.28515625" style="1" customWidth="1"/>
    <col min="17" max="18" width="14" style="1" customWidth="1"/>
    <col min="19" max="19" width="3.28515625" style="1" customWidth="1"/>
    <col min="20" max="21" width="14" style="1" customWidth="1"/>
    <col min="22" max="22" width="3.28515625" style="1" customWidth="1"/>
    <col min="23" max="24" width="14" style="1" customWidth="1"/>
    <col min="25" max="25" width="3.28515625" style="1" customWidth="1"/>
    <col min="26" max="27" width="14" style="1" customWidth="1"/>
    <col min="28" max="28" width="3.28515625" style="1" customWidth="1"/>
    <col min="29" max="30" width="14" style="1" customWidth="1"/>
    <col min="31" max="31" width="3.28515625" style="1" customWidth="1"/>
    <col min="32" max="33" width="14" style="1" customWidth="1"/>
    <col min="34" max="34" width="3.28515625" style="1" customWidth="1"/>
    <col min="35" max="36" width="14" style="1" customWidth="1"/>
    <col min="37" max="37" width="3.28515625" style="1" customWidth="1"/>
    <col min="38" max="16384" width="9.140625" style="1"/>
  </cols>
  <sheetData>
    <row r="2" spans="2:36" x14ac:dyDescent="0.25">
      <c r="E2" s="15" t="s">
        <v>1</v>
      </c>
      <c r="F2" s="15"/>
      <c r="H2" s="15" t="s">
        <v>9</v>
      </c>
      <c r="I2" s="15"/>
      <c r="K2" s="15" t="s">
        <v>10</v>
      </c>
      <c r="L2" s="15"/>
      <c r="N2" s="15" t="s">
        <v>11</v>
      </c>
      <c r="O2" s="15"/>
      <c r="Q2" s="15" t="s">
        <v>12</v>
      </c>
      <c r="R2" s="15"/>
      <c r="T2" s="15" t="s">
        <v>13</v>
      </c>
      <c r="U2" s="15"/>
      <c r="W2" s="15" t="s">
        <v>18</v>
      </c>
      <c r="X2" s="15"/>
      <c r="Z2" s="15" t="s">
        <v>14</v>
      </c>
      <c r="AA2" s="15"/>
      <c r="AC2" s="15" t="s">
        <v>17</v>
      </c>
      <c r="AD2" s="15"/>
      <c r="AF2" s="15" t="s">
        <v>15</v>
      </c>
      <c r="AG2" s="15"/>
      <c r="AI2" s="15" t="s">
        <v>16</v>
      </c>
      <c r="AJ2" s="15"/>
    </row>
    <row r="3" spans="2:36" x14ac:dyDescent="0.25">
      <c r="B3" s="14" t="s">
        <v>19</v>
      </c>
      <c r="E3" s="4">
        <v>2018</v>
      </c>
      <c r="F3" s="4">
        <v>2019</v>
      </c>
      <c r="H3" s="4">
        <v>2018</v>
      </c>
      <c r="I3" s="4">
        <v>2019</v>
      </c>
      <c r="K3" s="4">
        <v>2018</v>
      </c>
      <c r="L3" s="4">
        <v>2019</v>
      </c>
      <c r="N3" s="4">
        <v>2018</v>
      </c>
      <c r="O3" s="4">
        <v>2019</v>
      </c>
      <c r="Q3" s="4">
        <v>2018</v>
      </c>
      <c r="R3" s="4">
        <v>2019</v>
      </c>
      <c r="T3" s="4">
        <v>2018</v>
      </c>
      <c r="U3" s="4">
        <v>2019</v>
      </c>
      <c r="W3" s="4">
        <v>2018</v>
      </c>
      <c r="X3" s="4">
        <v>2019</v>
      </c>
      <c r="Z3" s="4">
        <v>2018</v>
      </c>
      <c r="AA3" s="4">
        <v>2019</v>
      </c>
      <c r="AC3" s="4">
        <v>2018</v>
      </c>
      <c r="AD3" s="4">
        <v>2019</v>
      </c>
      <c r="AF3" s="4">
        <v>2018</v>
      </c>
      <c r="AG3" s="4">
        <v>2019</v>
      </c>
      <c r="AI3" s="4">
        <v>2018</v>
      </c>
      <c r="AJ3" s="4">
        <v>2019</v>
      </c>
    </row>
    <row r="4" spans="2:36" ht="6.75" customHeight="1" x14ac:dyDescent="0.25"/>
    <row r="5" spans="2:36" ht="7.5" customHeight="1" x14ac:dyDescent="0.25">
      <c r="B5" s="2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W5" s="3"/>
      <c r="X5" s="3"/>
      <c r="Z5" s="3"/>
      <c r="AA5" s="3"/>
      <c r="AC5" s="3"/>
      <c r="AD5" s="3"/>
      <c r="AF5" s="3"/>
      <c r="AG5" s="3"/>
      <c r="AI5" s="3"/>
      <c r="AJ5" s="3"/>
    </row>
    <row r="6" spans="2:36" s="7" customFormat="1" ht="12.75" x14ac:dyDescent="0.25">
      <c r="B6" s="6" t="s">
        <v>0</v>
      </c>
      <c r="E6" s="5">
        <v>4840454.8099999968</v>
      </c>
      <c r="F6" s="5">
        <v>4578214.8260000004</v>
      </c>
      <c r="H6" s="5">
        <v>4562714.2989600003</v>
      </c>
      <c r="I6" s="5">
        <v>4129783.8579999995</v>
      </c>
      <c r="K6" s="5">
        <v>5616263.9399999995</v>
      </c>
      <c r="L6" s="5">
        <v>5499469.0099999998</v>
      </c>
      <c r="N6" s="5">
        <v>1018186.53</v>
      </c>
      <c r="O6" s="5">
        <v>945093.69</v>
      </c>
      <c r="Q6" s="5">
        <v>4962009.7699999996</v>
      </c>
      <c r="R6" s="5">
        <v>5160900.09</v>
      </c>
      <c r="T6" s="5">
        <v>2068366.1264599999</v>
      </c>
      <c r="U6" s="5">
        <v>2017981.0699999998</v>
      </c>
      <c r="W6" s="5">
        <v>2333800.1</v>
      </c>
      <c r="X6" s="5">
        <v>2620022.61</v>
      </c>
      <c r="Z6" s="5">
        <v>2202476.7600000002</v>
      </c>
      <c r="AA6" s="5">
        <v>1790534.7989999999</v>
      </c>
      <c r="AC6" s="5">
        <v>2247518.0988200614</v>
      </c>
      <c r="AD6" s="5">
        <v>2123469.08</v>
      </c>
      <c r="AF6" s="5">
        <v>595131.60447999998</v>
      </c>
      <c r="AG6" s="5">
        <v>563649.57000000007</v>
      </c>
      <c r="AI6" s="5">
        <v>12991546.05223</v>
      </c>
      <c r="AJ6" s="5">
        <v>13176880.167789998</v>
      </c>
    </row>
    <row r="7" spans="2:36" s="7" customFormat="1" ht="7.5" customHeight="1" x14ac:dyDescent="0.25">
      <c r="B7" s="6"/>
      <c r="E7" s="5"/>
      <c r="F7" s="5"/>
      <c r="H7" s="5"/>
      <c r="I7" s="5"/>
      <c r="K7" s="5"/>
      <c r="L7" s="5"/>
      <c r="N7" s="5"/>
      <c r="O7" s="5"/>
      <c r="Q7" s="5"/>
      <c r="R7" s="5"/>
      <c r="T7" s="5"/>
      <c r="U7" s="5"/>
      <c r="W7" s="5"/>
      <c r="X7" s="5"/>
      <c r="Z7" s="5"/>
      <c r="AA7" s="5"/>
      <c r="AC7" s="5"/>
      <c r="AD7" s="5"/>
      <c r="AF7" s="5"/>
      <c r="AG7" s="5"/>
      <c r="AI7" s="5"/>
      <c r="AJ7" s="5"/>
    </row>
    <row r="8" spans="2:36" s="7" customFormat="1" ht="12.75" x14ac:dyDescent="0.25">
      <c r="B8" s="6" t="s">
        <v>2</v>
      </c>
      <c r="E8" s="5">
        <v>0</v>
      </c>
      <c r="F8" s="5">
        <v>0</v>
      </c>
      <c r="H8" s="5">
        <v>0</v>
      </c>
      <c r="I8" s="5">
        <v>0</v>
      </c>
      <c r="K8" s="5">
        <v>0</v>
      </c>
      <c r="L8" s="5">
        <v>0</v>
      </c>
      <c r="N8" s="5">
        <v>0</v>
      </c>
      <c r="O8" s="5">
        <v>0</v>
      </c>
      <c r="Q8" s="5">
        <v>0</v>
      </c>
      <c r="R8" s="5">
        <v>0</v>
      </c>
      <c r="T8" s="5">
        <v>0</v>
      </c>
      <c r="U8" s="5">
        <v>0</v>
      </c>
      <c r="W8" s="5">
        <v>0</v>
      </c>
      <c r="X8" s="5">
        <v>0</v>
      </c>
      <c r="Z8" s="5">
        <v>0</v>
      </c>
      <c r="AA8" s="5">
        <v>0</v>
      </c>
      <c r="AC8" s="5">
        <v>0</v>
      </c>
      <c r="AD8" s="5">
        <v>0</v>
      </c>
      <c r="AF8" s="5">
        <v>0</v>
      </c>
      <c r="AG8" s="5">
        <v>0</v>
      </c>
      <c r="AI8" s="5">
        <v>0</v>
      </c>
      <c r="AJ8" s="5">
        <v>-7133967.7999999998</v>
      </c>
    </row>
    <row r="9" spans="2:36" s="7" customFormat="1" ht="12.75" x14ac:dyDescent="0.25">
      <c r="B9" s="6" t="s">
        <v>3</v>
      </c>
      <c r="E9" s="5">
        <v>-3682666.6283</v>
      </c>
      <c r="F9" s="5">
        <v>-4616708.0539948298</v>
      </c>
      <c r="H9" s="5">
        <v>-2633700.27</v>
      </c>
      <c r="I9" s="5">
        <v>-4807267.1100705499</v>
      </c>
      <c r="K9" s="5">
        <v>-3291972.78</v>
      </c>
      <c r="L9" s="5">
        <v>-4114407.4364593099</v>
      </c>
      <c r="N9" s="5">
        <v>-666069.94999999995</v>
      </c>
      <c r="O9" s="5">
        <v>-599153.90159392601</v>
      </c>
      <c r="Q9" s="5">
        <v>-2646967.36</v>
      </c>
      <c r="R9" s="5">
        <v>-2960865.0139591401</v>
      </c>
      <c r="T9" s="5">
        <v>-837638.73</v>
      </c>
      <c r="U9" s="5">
        <v>-1080134.3600000001</v>
      </c>
      <c r="W9" s="5">
        <v>-1209739.93</v>
      </c>
      <c r="X9" s="5">
        <v>-1920610.116312</v>
      </c>
      <c r="Z9" s="5">
        <v>-1240336.3999999999</v>
      </c>
      <c r="AA9" s="5">
        <v>-1335186.1844609701</v>
      </c>
      <c r="AC9" s="5">
        <v>-986428.16520000005</v>
      </c>
      <c r="AD9" s="5">
        <v>-1207979.54711025</v>
      </c>
      <c r="AF9" s="5">
        <v>-270611</v>
      </c>
      <c r="AG9" s="5">
        <v>-328201.14</v>
      </c>
      <c r="AI9" s="5">
        <v>-3001798.6770654302</v>
      </c>
      <c r="AJ9" s="5">
        <v>-4170009.9185810201</v>
      </c>
    </row>
    <row r="10" spans="2:36" s="7" customFormat="1" ht="12.75" x14ac:dyDescent="0.25">
      <c r="B10" s="6" t="s">
        <v>4</v>
      </c>
      <c r="E10" s="5">
        <v>-2534474.42</v>
      </c>
      <c r="F10" s="5">
        <v>-3576418.3320623599</v>
      </c>
      <c r="H10" s="5">
        <v>-2541599.0509881601</v>
      </c>
      <c r="I10" s="5">
        <v>-2251745.2690355098</v>
      </c>
      <c r="K10" s="5">
        <v>-1892149.91</v>
      </c>
      <c r="L10" s="5">
        <v>-3140430.2370255599</v>
      </c>
      <c r="N10" s="5">
        <v>-596465.49790727696</v>
      </c>
      <c r="O10" s="5">
        <v>-593830.22350613598</v>
      </c>
      <c r="Q10" s="5">
        <v>-2398936.85</v>
      </c>
      <c r="R10" s="5">
        <v>-2922233.6573419999</v>
      </c>
      <c r="T10" s="5">
        <v>-880274.05963278597</v>
      </c>
      <c r="U10" s="5">
        <v>-902947.88758041395</v>
      </c>
      <c r="W10" s="5">
        <v>-1009284.89</v>
      </c>
      <c r="X10" s="5">
        <v>-1231031.2981</v>
      </c>
      <c r="Z10" s="5">
        <v>-1153055.9361855299</v>
      </c>
      <c r="AA10" s="5">
        <v>-1185770.4568149401</v>
      </c>
      <c r="AC10" s="5">
        <v>-1139854.36569762</v>
      </c>
      <c r="AD10" s="5">
        <v>-1025545.25293965</v>
      </c>
      <c r="AF10" s="5">
        <v>-294332.26299137902</v>
      </c>
      <c r="AG10" s="5">
        <v>-344554.9302</v>
      </c>
      <c r="AI10" s="5">
        <v>-3512355.4826159999</v>
      </c>
      <c r="AJ10" s="5">
        <v>-4410586.5656614797</v>
      </c>
    </row>
    <row r="11" spans="2:36" s="7" customFormat="1" ht="12.75" x14ac:dyDescent="0.25">
      <c r="B11" s="6" t="s">
        <v>5</v>
      </c>
      <c r="E11" s="5">
        <v>-20367.572800000002</v>
      </c>
      <c r="F11" s="5">
        <v>-97068.07</v>
      </c>
      <c r="H11" s="5">
        <v>-66329.929999999993</v>
      </c>
      <c r="I11" s="5">
        <v>-48329.02</v>
      </c>
      <c r="K11" s="5">
        <v>-56160.88</v>
      </c>
      <c r="L11" s="5">
        <v>52349.72</v>
      </c>
      <c r="N11" s="5">
        <v>-29656.218469931198</v>
      </c>
      <c r="O11" s="5">
        <v>-17789.54</v>
      </c>
      <c r="Q11" s="5">
        <v>-110466.21</v>
      </c>
      <c r="R11" s="5">
        <v>-170559.01</v>
      </c>
      <c r="T11" s="5">
        <v>-19210.18</v>
      </c>
      <c r="U11" s="5">
        <v>-27129.18</v>
      </c>
      <c r="W11" s="5">
        <v>-28997</v>
      </c>
      <c r="X11" s="5">
        <v>-39372.03</v>
      </c>
      <c r="Z11" s="5">
        <v>-26245.200000000001</v>
      </c>
      <c r="AA11" s="5">
        <v>-20562.63</v>
      </c>
      <c r="AC11" s="5">
        <v>-13060.75</v>
      </c>
      <c r="AD11" s="5">
        <v>-14330.33</v>
      </c>
      <c r="AF11" s="5">
        <v>-7232.85</v>
      </c>
      <c r="AG11" s="5">
        <v>0</v>
      </c>
      <c r="AI11" s="5">
        <v>-6944392.4791074404</v>
      </c>
      <c r="AJ11" s="5">
        <v>-59772.26</v>
      </c>
    </row>
    <row r="12" spans="2:36" s="7" customFormat="1" ht="6.75" customHeight="1" x14ac:dyDescent="0.25"/>
    <row r="13" spans="2:36" s="7" customFormat="1" ht="12.75" x14ac:dyDescent="0.25">
      <c r="B13" s="6" t="s">
        <v>6</v>
      </c>
      <c r="E13" s="5">
        <v>-863070.38637784997</v>
      </c>
      <c r="F13" s="5">
        <v>-420345.76</v>
      </c>
      <c r="H13" s="5">
        <v>-359088.92682368401</v>
      </c>
      <c r="I13" s="5">
        <v>-357392.44999999902</v>
      </c>
      <c r="K13" s="5">
        <v>-412154.109889463</v>
      </c>
      <c r="L13" s="5">
        <v>-672563.6</v>
      </c>
      <c r="N13" s="5">
        <v>-196414.938621999</v>
      </c>
      <c r="O13" s="5">
        <v>-190425.35800000001</v>
      </c>
      <c r="Q13" s="5">
        <v>-603951.07438399899</v>
      </c>
      <c r="R13" s="5">
        <v>-443253.508949999</v>
      </c>
      <c r="T13" s="5">
        <v>-69899.311820000003</v>
      </c>
      <c r="U13" s="5">
        <v>-142084.042105</v>
      </c>
      <c r="W13" s="5">
        <f>-408203.060404632</f>
        <v>-408203.06040463201</v>
      </c>
      <c r="X13" s="5">
        <v>-255271.39</v>
      </c>
      <c r="Z13" s="5">
        <v>-410790.78074800002</v>
      </c>
      <c r="AA13" s="5">
        <v>-258142.064506</v>
      </c>
      <c r="AC13" s="5">
        <v>-209410.84820800001</v>
      </c>
      <c r="AD13" s="5">
        <v>-205850.56</v>
      </c>
      <c r="AF13" s="5">
        <v>-64356.950745000002</v>
      </c>
      <c r="AG13" s="5">
        <v>-61101.399999997797</v>
      </c>
      <c r="AI13" s="5">
        <v>-669842.52809431602</v>
      </c>
      <c r="AJ13" s="5">
        <v>-768424.41999999795</v>
      </c>
    </row>
    <row r="14" spans="2:36" s="7" customFormat="1" ht="12.75" x14ac:dyDescent="0.25">
      <c r="B14" s="6" t="s">
        <v>7</v>
      </c>
      <c r="E14" s="5">
        <v>-224910.144792042</v>
      </c>
      <c r="F14" s="5">
        <v>-293505.92138619599</v>
      </c>
      <c r="H14" s="5">
        <v>-130057.556533565</v>
      </c>
      <c r="I14" s="5">
        <v>-236061.267712603</v>
      </c>
      <c r="K14" s="5">
        <v>-215614.052469716</v>
      </c>
      <c r="L14" s="5">
        <v>-310074.17088072398</v>
      </c>
      <c r="N14" s="5">
        <v>-91059.798946540497</v>
      </c>
      <c r="O14" s="5">
        <v>-73123.859944620897</v>
      </c>
      <c r="Q14" s="5">
        <v>-369396.125657044</v>
      </c>
      <c r="R14" s="5">
        <v>-280490.29132066597</v>
      </c>
      <c r="T14" s="5">
        <v>-53731.798094440703</v>
      </c>
      <c r="U14" s="5">
        <v>-72623.610163368998</v>
      </c>
      <c r="W14" s="5">
        <v>-139877.27204349899</v>
      </c>
      <c r="X14" s="5">
        <v>-147970.29549615001</v>
      </c>
      <c r="Z14" s="5">
        <v>-132495.47518170401</v>
      </c>
      <c r="AA14" s="5">
        <v>-101748.95488390799</v>
      </c>
      <c r="AC14" s="5">
        <v>-90679.504643012406</v>
      </c>
      <c r="AD14" s="5">
        <v>-116655.92077825801</v>
      </c>
      <c r="AF14" s="5">
        <v>-18994.604615473301</v>
      </c>
      <c r="AG14" s="5">
        <v>-48709.420532289303</v>
      </c>
      <c r="AI14" s="5">
        <v>-454824.74664111098</v>
      </c>
      <c r="AJ14" s="5">
        <v>-700252.22960996698</v>
      </c>
    </row>
    <row r="15" spans="2:36" ht="6.75" customHeight="1" x14ac:dyDescent="0.25"/>
    <row r="16" spans="2:36" s="7" customFormat="1" ht="13.5" thickBot="1" x14ac:dyDescent="0.3">
      <c r="B16" s="8" t="s">
        <v>8</v>
      </c>
      <c r="E16" s="9">
        <f t="shared" ref="E16:AJ16" si="0">SUM(E6,E8:E11,E13:E14)</f>
        <v>-2485034.3422698951</v>
      </c>
      <c r="F16" s="9">
        <f t="shared" si="0"/>
        <v>-4425831.3114433857</v>
      </c>
      <c r="H16" s="9">
        <f t="shared" si="0"/>
        <v>-1168061.4353854088</v>
      </c>
      <c r="I16" s="9">
        <f t="shared" si="0"/>
        <v>-3571011.2588186623</v>
      </c>
      <c r="K16" s="9">
        <f t="shared" si="0"/>
        <v>-251787.79235917924</v>
      </c>
      <c r="L16" s="9">
        <f t="shared" si="0"/>
        <v>-2685656.7143655941</v>
      </c>
      <c r="N16" s="9">
        <f t="shared" si="0"/>
        <v>-561479.87394574762</v>
      </c>
      <c r="O16" s="9">
        <f t="shared" si="0"/>
        <v>-529229.19304468296</v>
      </c>
      <c r="Q16" s="9">
        <f t="shared" si="0"/>
        <v>-1167707.8500410435</v>
      </c>
      <c r="R16" s="9">
        <f t="shared" si="0"/>
        <v>-1616501.3915718051</v>
      </c>
      <c r="T16" s="9">
        <f t="shared" si="0"/>
        <v>207612.04691277328</v>
      </c>
      <c r="U16" s="9">
        <f t="shared" si="0"/>
        <v>-206938.0098487832</v>
      </c>
      <c r="W16" s="9">
        <f t="shared" si="0"/>
        <v>-462302.05244813085</v>
      </c>
      <c r="X16" s="9">
        <f t="shared" si="0"/>
        <v>-974232.51990815019</v>
      </c>
      <c r="Z16" s="9">
        <f t="shared" si="0"/>
        <v>-760447.03211523371</v>
      </c>
      <c r="AA16" s="9">
        <f t="shared" si="0"/>
        <v>-1110875.4916658183</v>
      </c>
      <c r="AC16" s="9">
        <f t="shared" si="0"/>
        <v>-191915.53492857114</v>
      </c>
      <c r="AD16" s="9">
        <f t="shared" si="0"/>
        <v>-446892.53082815791</v>
      </c>
      <c r="AF16" s="9">
        <f t="shared" si="0"/>
        <v>-60396.063871852341</v>
      </c>
      <c r="AG16" s="9">
        <f t="shared" si="0"/>
        <v>-218917.32073228707</v>
      </c>
      <c r="AI16" s="9">
        <f t="shared" si="0"/>
        <v>-1591667.861294297</v>
      </c>
      <c r="AJ16" s="9">
        <f t="shared" si="0"/>
        <v>-4066133.0260624671</v>
      </c>
    </row>
    <row r="17" spans="2:36" s="7" customFormat="1" ht="12.75" x14ac:dyDescent="0.25"/>
    <row r="18" spans="2:36" s="7" customFormat="1" ht="12.75" x14ac:dyDescent="0.25">
      <c r="B18" s="10" t="s">
        <v>20</v>
      </c>
      <c r="D18" s="5"/>
      <c r="E18" s="5">
        <v>37848.736139999994</v>
      </c>
      <c r="F18" s="5">
        <v>41610.636545454545</v>
      </c>
      <c r="G18" s="5"/>
      <c r="H18" s="5">
        <v>27823.03901</v>
      </c>
      <c r="I18" s="5">
        <v>32968.65</v>
      </c>
      <c r="J18" s="5"/>
      <c r="K18" s="5">
        <v>35894</v>
      </c>
      <c r="L18" s="5">
        <v>42462.123</v>
      </c>
      <c r="M18" s="5"/>
      <c r="N18" s="5">
        <v>5647.54</v>
      </c>
      <c r="O18" s="5">
        <v>6193.1639999999998</v>
      </c>
      <c r="P18" s="5"/>
      <c r="Q18" s="5">
        <v>34608</v>
      </c>
      <c r="R18" s="5">
        <v>40568.254000000001</v>
      </c>
      <c r="S18" s="5"/>
      <c r="T18" s="5">
        <v>13357.212</v>
      </c>
      <c r="U18" s="5">
        <v>15031.75</v>
      </c>
      <c r="V18" s="5"/>
      <c r="W18" s="5">
        <v>15871.82</v>
      </c>
      <c r="X18" s="5">
        <v>18816.771999999997</v>
      </c>
      <c r="Y18" s="5"/>
      <c r="Z18" s="5">
        <v>10096.161504153786</v>
      </c>
      <c r="AA18" s="5">
        <v>11017.57</v>
      </c>
      <c r="AB18" s="5"/>
      <c r="AC18" s="5">
        <v>11840</v>
      </c>
      <c r="AD18" s="5">
        <v>13746.57</v>
      </c>
      <c r="AE18" s="5"/>
      <c r="AF18" s="5">
        <v>3471.87</v>
      </c>
      <c r="AG18" s="5">
        <v>3921.02</v>
      </c>
      <c r="AH18" s="5"/>
      <c r="AI18" s="5">
        <v>84704.898925392728</v>
      </c>
      <c r="AJ18" s="5">
        <v>94136.731906488218</v>
      </c>
    </row>
    <row r="19" spans="2:36" s="7" customFormat="1" ht="12.75" x14ac:dyDescent="0.25">
      <c r="B19" s="10" t="s">
        <v>21</v>
      </c>
      <c r="D19" s="5"/>
      <c r="E19" s="5">
        <v>36038.923999999992</v>
      </c>
      <c r="F19" s="5">
        <v>37315.947866666669</v>
      </c>
      <c r="G19" s="5"/>
      <c r="H19" s="5">
        <v>25762.114000000001</v>
      </c>
      <c r="I19" s="5">
        <v>28548.117199999997</v>
      </c>
      <c r="J19" s="5"/>
      <c r="K19" s="5">
        <v>34000.457000000002</v>
      </c>
      <c r="L19" s="5">
        <v>38608.139999999992</v>
      </c>
      <c r="M19" s="5"/>
      <c r="N19" s="5">
        <v>4998.7080000000005</v>
      </c>
      <c r="O19" s="5">
        <v>5346.2109999999984</v>
      </c>
      <c r="P19" s="5"/>
      <c r="Q19" s="5">
        <v>33747.462</v>
      </c>
      <c r="R19" s="5">
        <v>38543.214000000007</v>
      </c>
      <c r="S19" s="5"/>
      <c r="T19" s="5">
        <v>12196.420999999998</v>
      </c>
      <c r="U19" s="5">
        <v>13699.644</v>
      </c>
      <c r="V19" s="5"/>
      <c r="W19" s="5">
        <v>14412.109999999997</v>
      </c>
      <c r="X19" s="5">
        <v>18624.363000000001</v>
      </c>
      <c r="Y19" s="5"/>
      <c r="Z19" s="5">
        <v>9407.0429999999978</v>
      </c>
      <c r="AA19" s="5">
        <v>9312.741</v>
      </c>
      <c r="AB19" s="5"/>
      <c r="AC19" s="5">
        <v>11223.205</v>
      </c>
      <c r="AD19" s="5">
        <v>12465.404200000001</v>
      </c>
      <c r="AE19" s="5"/>
      <c r="AF19" s="5">
        <v>3371.2379999999998</v>
      </c>
      <c r="AG19" s="5">
        <v>3491.04</v>
      </c>
      <c r="AH19" s="5"/>
      <c r="AI19" s="5">
        <v>75633.628000000012</v>
      </c>
      <c r="AJ19" s="5">
        <v>81832.495999999985</v>
      </c>
    </row>
    <row r="20" spans="2:36" s="7" customFormat="1" ht="12.75" x14ac:dyDescent="0.25">
      <c r="B20" s="11" t="s">
        <v>22</v>
      </c>
      <c r="E20" s="12">
        <f>E19/E18</f>
        <v>0.95218302314493075</v>
      </c>
      <c r="F20" s="12">
        <f>F19/F18</f>
        <v>0.89678868108406729</v>
      </c>
      <c r="H20" s="12">
        <f>H19/H18</f>
        <v>0.92592739386738909</v>
      </c>
      <c r="I20" s="12">
        <f>I19/I18</f>
        <v>0.86591708183380256</v>
      </c>
      <c r="K20" s="12">
        <f>K19/K18</f>
        <v>0.94724625285563058</v>
      </c>
      <c r="L20" s="12">
        <f>L19/L18</f>
        <v>0.90923715707761465</v>
      </c>
      <c r="N20" s="12">
        <f>N19/N18</f>
        <v>0.88511245604280808</v>
      </c>
      <c r="O20" s="12">
        <f>O19/O18</f>
        <v>0.86324389278242897</v>
      </c>
      <c r="Q20" s="12">
        <f>Q19/Q18</f>
        <v>0.97513470873786401</v>
      </c>
      <c r="R20" s="12">
        <f>R19/R18</f>
        <v>0.95008313643471087</v>
      </c>
      <c r="T20" s="12">
        <f>T19/T18</f>
        <v>0.91309631081695786</v>
      </c>
      <c r="U20" s="12">
        <f>U19/U18</f>
        <v>0.91138051125118502</v>
      </c>
      <c r="W20" s="12">
        <f>W19/W18</f>
        <v>0.90803134108123684</v>
      </c>
      <c r="X20" s="12">
        <f>X19/X18</f>
        <v>0.98977460108460702</v>
      </c>
      <c r="Z20" s="12">
        <f>Z19/Z18</f>
        <v>0.93174450469415826</v>
      </c>
      <c r="AA20" s="12">
        <f>AA19/AA18</f>
        <v>0.84526270311874585</v>
      </c>
      <c r="AC20" s="12">
        <f>AC19/AC18</f>
        <v>0.94790582770270271</v>
      </c>
      <c r="AD20" s="12">
        <f>AD19/AD18</f>
        <v>0.90680105655447152</v>
      </c>
      <c r="AF20" s="12">
        <f>AF19/AF18</f>
        <v>0.97101504376603964</v>
      </c>
      <c r="AG20" s="12">
        <f>AG19/AG18</f>
        <v>0.89033975853221869</v>
      </c>
      <c r="AI20" s="12">
        <f>AI19/AI18</f>
        <v>0.89290736379506686</v>
      </c>
      <c r="AJ20" s="12">
        <f>AJ19/AJ18</f>
        <v>0.86929399760009951</v>
      </c>
    </row>
    <row r="21" spans="2:36" s="7" customFormat="1" ht="12.75" x14ac:dyDescent="0.25">
      <c r="B21" s="11"/>
      <c r="E21" s="12"/>
      <c r="F21" s="12"/>
      <c r="H21" s="12"/>
      <c r="I21" s="12"/>
      <c r="K21" s="12"/>
      <c r="L21" s="12"/>
      <c r="N21" s="12"/>
      <c r="O21" s="12"/>
      <c r="Q21" s="12"/>
      <c r="R21" s="12"/>
      <c r="T21" s="12"/>
      <c r="U21" s="12"/>
      <c r="W21" s="12"/>
      <c r="X21" s="12"/>
      <c r="Z21" s="12"/>
      <c r="AA21" s="12"/>
      <c r="AC21" s="12"/>
      <c r="AD21" s="12"/>
      <c r="AF21" s="12"/>
      <c r="AG21" s="12"/>
      <c r="AI21" s="12"/>
      <c r="AJ21" s="12"/>
    </row>
    <row r="22" spans="2:36" s="7" customFormat="1" ht="12.75" x14ac:dyDescent="0.25">
      <c r="B22" s="7" t="s">
        <v>23</v>
      </c>
      <c r="E22" s="5">
        <f>-SUM(E8:E14)/E18</f>
        <v>193.54646678751405</v>
      </c>
      <c r="F22" s="5">
        <f>-SUM(F8:F14)/F18</f>
        <v>216.38808931960375</v>
      </c>
      <c r="H22" s="5">
        <f>-SUM(H8:H14)/H18</f>
        <v>205.97231424955717</v>
      </c>
      <c r="I22" s="5">
        <f>-SUM(I8:I14)/I18</f>
        <v>233.57932814412061</v>
      </c>
      <c r="K22" s="5">
        <f>-SUM(K8:K14)/K18</f>
        <v>163.48280304115391</v>
      </c>
      <c r="L22" s="5">
        <f>-SUM(L8:L14)/L18</f>
        <v>192.76298842536895</v>
      </c>
      <c r="N22" s="5">
        <f>-SUM(N8:N14)/N18</f>
        <v>279.70875884823266</v>
      </c>
      <c r="O22" s="5">
        <f>-SUM(O8:O14)/O18</f>
        <v>238.05648987249214</v>
      </c>
      <c r="Q22" s="5">
        <f>-SUM(Q8:Q14)/Q18</f>
        <v>177.11851652915635</v>
      </c>
      <c r="R22" s="5">
        <f>-SUM(R8:R14)/R18</f>
        <v>167.06170005669466</v>
      </c>
      <c r="T22" s="5">
        <f>-SUM(T8:T14)/T18</f>
        <v>139.30707093270863</v>
      </c>
      <c r="U22" s="5">
        <f>-SUM(U8:U14)/U18</f>
        <v>148.01464099980262</v>
      </c>
      <c r="W22" s="5">
        <f>-SUM(W8:W14)/W18</f>
        <v>176.16770807935893</v>
      </c>
      <c r="X22" s="5">
        <f>-SUM(X8:X14)/X18</f>
        <v>191.01337519039666</v>
      </c>
      <c r="Z22" s="5">
        <f>-SUM(Z8:Z14)/Z18</f>
        <v>293.47032442936069</v>
      </c>
      <c r="AA22" s="5">
        <f>-SUM(AA8:AA14)/AA18</f>
        <v>263.34393978579834</v>
      </c>
      <c r="AC22" s="5">
        <f>-SUM(AC8:AC14)/AC18</f>
        <v>206.03324609363449</v>
      </c>
      <c r="AD22" s="5">
        <f>-SUM(AD8:AD14)/AD18</f>
        <v>186.98203339656064</v>
      </c>
      <c r="AF22" s="5">
        <f>-SUM(AF8:AF14)/AF18</f>
        <v>188.81112148549695</v>
      </c>
      <c r="AG22" s="5">
        <f>-SUM(AG8:AG14)/AG18</f>
        <v>199.58247872550692</v>
      </c>
      <c r="AI22" s="5">
        <f>-SUM(AI8:AI14)/AI18</f>
        <v>172.16494085388206</v>
      </c>
      <c r="AJ22" s="5">
        <f>-SUM(AJ8:AJ14)/AJ18</f>
        <v>183.16987263782437</v>
      </c>
    </row>
    <row r="23" spans="2:36" s="7" customFormat="1" ht="12.75" x14ac:dyDescent="0.25">
      <c r="B23" s="7" t="s">
        <v>24</v>
      </c>
      <c r="E23" s="5">
        <f>-SUM(E8:E14)/E19</f>
        <v>203.26603403225616</v>
      </c>
      <c r="F23" s="5">
        <f>-SUM(F8:F14)/F19</f>
        <v>241.2921727089896</v>
      </c>
      <c r="H23" s="5">
        <f>-SUM(H8:H14)/H19</f>
        <v>222.44974672285852</v>
      </c>
      <c r="I23" s="5">
        <f>-SUM(I8:I14)/I19</f>
        <v>269.74791587371874</v>
      </c>
      <c r="K23" s="5">
        <f>-SUM(K8:K14)/K19</f>
        <v>172.58743705589541</v>
      </c>
      <c r="L23" s="5">
        <f>-SUM(L8:L14)/L19</f>
        <v>212.00518140385924</v>
      </c>
      <c r="N23" s="5">
        <f>-SUM(N8:N14)/N19</f>
        <v>316.01493904939986</v>
      </c>
      <c r="O23" s="5">
        <f>-SUM(O8:O14)/O19</f>
        <v>275.7696774490725</v>
      </c>
      <c r="Q23" s="5">
        <f>-SUM(Q8:Q14)/Q19</f>
        <v>181.63492176214743</v>
      </c>
      <c r="R23" s="5">
        <f>-SUM(R8:R14)/R19</f>
        <v>175.83903308042247</v>
      </c>
      <c r="T23" s="5">
        <f>-SUM(T8:T14)/T19</f>
        <v>152.56558293184753</v>
      </c>
      <c r="U23" s="5">
        <f>-SUM(U8:U14)/U19</f>
        <v>162.40707275669229</v>
      </c>
      <c r="W23" s="5">
        <f>-SUM(W8:W14)/W19</f>
        <v>194.01060305868685</v>
      </c>
      <c r="X23" s="5">
        <f>-SUM(X8:X14)/X19</f>
        <v>192.98674160872775</v>
      </c>
      <c r="Z23" s="5">
        <f>-SUM(Z8:Z14)/Z19</f>
        <v>314.96866678670807</v>
      </c>
      <c r="AA23" s="5">
        <f>-SUM(AA8:AA14)/AA19</f>
        <v>311.55277384669216</v>
      </c>
      <c r="AC23" s="5">
        <f>-SUM(AC8:AC14)/AC19</f>
        <v>217.35623948316299</v>
      </c>
      <c r="AD23" s="5">
        <f>-SUM(AD8:AD14)/AD19</f>
        <v>206.19962013170485</v>
      </c>
      <c r="AF23" s="5">
        <f>-SUM(AF8:AF14)/AF19</f>
        <v>194.44716402456675</v>
      </c>
      <c r="AG23" s="5">
        <f>-SUM(AG8:AG14)/AG19</f>
        <v>224.16440107597938</v>
      </c>
      <c r="AI23" s="5">
        <f>-SUM(AI8:AI14)/AI19</f>
        <v>192.81388846670552</v>
      </c>
      <c r="AJ23" s="5">
        <f>-SUM(AJ8:AJ14)/AJ19</f>
        <v>210.71107489929756</v>
      </c>
    </row>
    <row r="24" spans="2:36" s="7" customFormat="1" ht="12.75" x14ac:dyDescent="0.25"/>
  </sheetData>
  <mergeCells count="11">
    <mergeCell ref="Z2:AA2"/>
    <mergeCell ref="AF2:AG2"/>
    <mergeCell ref="AI2:AJ2"/>
    <mergeCell ref="AC2:AD2"/>
    <mergeCell ref="W2:X2"/>
    <mergeCell ref="T2:U2"/>
    <mergeCell ref="E2:F2"/>
    <mergeCell ref="H2:I2"/>
    <mergeCell ref="K2:L2"/>
    <mergeCell ref="N2:O2"/>
    <mergeCell ref="Q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"/>
  <sheetViews>
    <sheetView showGridLines="0" workbookViewId="0">
      <selection activeCell="C30" sqref="C30"/>
    </sheetView>
  </sheetViews>
  <sheetFormatPr defaultRowHeight="15" x14ac:dyDescent="0.25"/>
  <cols>
    <col min="2" max="2" width="13.5703125" bestFit="1" customWidth="1"/>
  </cols>
  <sheetData>
    <row r="2" spans="2:26" x14ac:dyDescent="0.25">
      <c r="C2" t="s">
        <v>1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18</v>
      </c>
      <c r="J2" t="s">
        <v>14</v>
      </c>
      <c r="K2" t="s">
        <v>17</v>
      </c>
      <c r="L2" t="s">
        <v>15</v>
      </c>
      <c r="M2" t="s">
        <v>16</v>
      </c>
      <c r="P2" t="s">
        <v>1</v>
      </c>
      <c r="Q2" t="s">
        <v>9</v>
      </c>
      <c r="R2" t="s">
        <v>10</v>
      </c>
      <c r="S2" t="s">
        <v>11</v>
      </c>
      <c r="T2" t="s">
        <v>12</v>
      </c>
      <c r="U2" t="s">
        <v>13</v>
      </c>
      <c r="V2" t="s">
        <v>18</v>
      </c>
      <c r="W2" t="s">
        <v>14</v>
      </c>
      <c r="X2" t="s">
        <v>17</v>
      </c>
      <c r="Y2" t="s">
        <v>15</v>
      </c>
      <c r="Z2" t="s">
        <v>16</v>
      </c>
    </row>
    <row r="3" spans="2:26" x14ac:dyDescent="0.25">
      <c r="B3">
        <v>2018</v>
      </c>
      <c r="C3">
        <v>193.54646678751405</v>
      </c>
      <c r="D3">
        <v>205.97231424955717</v>
      </c>
      <c r="E3">
        <v>163.48280304115391</v>
      </c>
      <c r="F3">
        <v>279.70875884823266</v>
      </c>
      <c r="G3">
        <v>177.11851652915635</v>
      </c>
      <c r="H3">
        <v>139.30707093270863</v>
      </c>
      <c r="I3">
        <v>176.16770807935893</v>
      </c>
      <c r="J3">
        <v>293.47032442936069</v>
      </c>
      <c r="K3">
        <v>206.03324609363449</v>
      </c>
      <c r="L3">
        <v>188.81112148549695</v>
      </c>
      <c r="M3">
        <v>172.16494085388206</v>
      </c>
      <c r="O3">
        <v>2018</v>
      </c>
      <c r="P3" s="13">
        <v>0.95218302314493075</v>
      </c>
      <c r="Q3" s="13">
        <v>0.92592739386738909</v>
      </c>
      <c r="R3" s="13">
        <v>0.94724625285563058</v>
      </c>
      <c r="S3" s="13">
        <v>0.88511245604280808</v>
      </c>
      <c r="T3" s="13">
        <v>0.97513470873786401</v>
      </c>
      <c r="U3" s="13">
        <v>0.91309631081695786</v>
      </c>
      <c r="V3" s="13">
        <v>0.90803134108123684</v>
      </c>
      <c r="W3" s="13">
        <v>0.93174450469415826</v>
      </c>
      <c r="X3" s="13">
        <v>0.94790582770270271</v>
      </c>
      <c r="Y3" s="13">
        <v>0.97101504376603964</v>
      </c>
      <c r="Z3" s="13">
        <v>0.89290736379506686</v>
      </c>
    </row>
    <row r="4" spans="2:26" x14ac:dyDescent="0.25">
      <c r="B4">
        <v>2019</v>
      </c>
      <c r="C4">
        <v>216.38808931960375</v>
      </c>
      <c r="D4">
        <v>233.57932814412061</v>
      </c>
      <c r="E4">
        <v>192.76298842536895</v>
      </c>
      <c r="F4">
        <v>238.05648987249214</v>
      </c>
      <c r="G4">
        <v>167.06170005669466</v>
      </c>
      <c r="H4">
        <v>148.01464099980262</v>
      </c>
      <c r="I4">
        <v>191.01337519039666</v>
      </c>
      <c r="J4">
        <v>263.34393978579834</v>
      </c>
      <c r="K4">
        <v>186.98203339656064</v>
      </c>
      <c r="L4">
        <v>199.58247872550692</v>
      </c>
      <c r="M4">
        <v>183.16987263782437</v>
      </c>
      <c r="O4">
        <v>2019</v>
      </c>
      <c r="P4" s="13">
        <v>0.89678868108406729</v>
      </c>
      <c r="Q4" s="13">
        <v>0.86591708183380256</v>
      </c>
      <c r="R4" s="13">
        <v>0.90923715707761465</v>
      </c>
      <c r="S4" s="13">
        <v>0.86324389278242897</v>
      </c>
      <c r="T4" s="13">
        <v>0.95008313643471087</v>
      </c>
      <c r="U4" s="13">
        <v>0.91138051125118502</v>
      </c>
      <c r="V4" s="13">
        <v>0.98977460108460702</v>
      </c>
      <c r="W4" s="13">
        <v>0.84526270311874585</v>
      </c>
      <c r="X4" s="13">
        <v>0.90680105655447152</v>
      </c>
      <c r="Y4" s="13">
        <v>0.89033975853221869</v>
      </c>
      <c r="Z4" s="13">
        <v>0.86929399760009951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Dados</vt:lpstr>
      <vt:lpstr>Vis</vt:lpstr>
    </vt:vector>
  </TitlesOfParts>
  <Company>ERSAR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DSR</dc:creator>
  <cp:lastModifiedBy>DSR</cp:lastModifiedBy>
  <dcterms:created xsi:type="dcterms:W3CDTF">2021-05-17T14:21:05Z</dcterms:created>
  <dcterms:modified xsi:type="dcterms:W3CDTF">2021-05-25T11:49:34Z</dcterms:modified>
</cp:coreProperties>
</file>